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5600" windowHeight="11160" tabRatio="984" activeTab="1"/>
  </bookViews>
  <sheets>
    <sheet name="Estado de Ingr. y Egr." sheetId="73" r:id="rId1"/>
    <sheet name="Histor. Ingresos y Egresos" sheetId="58" r:id="rId2"/>
    <sheet name="Caja Chica " sheetId="70" r:id="rId3"/>
    <sheet name="Historico Caja Chica" sheetId="45" r:id="rId4"/>
    <sheet name="Memb. Socios" sheetId="48" r:id="rId5"/>
    <sheet name="Estado de Cuenta" sheetId="50" r:id="rId6"/>
  </sheets>
  <calcPr calcId="144525"/>
</workbook>
</file>

<file path=xl/calcChain.xml><?xml version="1.0" encoding="utf-8"?>
<calcChain xmlns="http://schemas.openxmlformats.org/spreadsheetml/2006/main">
  <c r="I39" i="73" l="1"/>
  <c r="G12" i="73"/>
  <c r="D15" i="58" l="1"/>
  <c r="E30" i="70"/>
  <c r="G31" i="73" l="1"/>
  <c r="G28" i="73"/>
  <c r="G35" i="73"/>
  <c r="G33" i="73"/>
  <c r="G37" i="73"/>
  <c r="G26" i="73"/>
  <c r="E15" i="73"/>
  <c r="E14" i="73"/>
  <c r="E13" i="73"/>
  <c r="G32" i="73"/>
  <c r="G27" i="73"/>
  <c r="G6" i="73" l="1"/>
  <c r="D13" i="58" l="1"/>
  <c r="G21" i="73"/>
  <c r="I5" i="73"/>
  <c r="B14" i="58" s="1"/>
  <c r="H7" i="70" l="1"/>
  <c r="G7" i="70"/>
  <c r="D12" i="58" l="1"/>
  <c r="B18" i="58" l="1"/>
  <c r="D11" i="58"/>
  <c r="D10" i="58" l="1"/>
  <c r="B15" i="48" l="1"/>
  <c r="D9" i="58"/>
  <c r="D8" i="58" l="1"/>
  <c r="B15" i="45"/>
  <c r="D7" i="58" l="1"/>
  <c r="B4" i="48" l="1"/>
  <c r="D6" i="58" l="1"/>
  <c r="G19" i="73" l="1"/>
  <c r="I11" i="73" s="1"/>
  <c r="G20" i="73"/>
  <c r="C14" i="58" l="1"/>
  <c r="D14" i="58" l="1"/>
  <c r="D18" i="58" s="1"/>
  <c r="C18" i="58"/>
</calcChain>
</file>

<file path=xl/sharedStrings.xml><?xml version="1.0" encoding="utf-8"?>
<sst xmlns="http://schemas.openxmlformats.org/spreadsheetml/2006/main" count="176" uniqueCount="137">
  <si>
    <t>Monto</t>
  </si>
  <si>
    <t>TOTAL</t>
  </si>
  <si>
    <t>Mes</t>
  </si>
  <si>
    <t>ENERO</t>
  </si>
  <si>
    <t>FEBRERO</t>
  </si>
  <si>
    <t>MES</t>
  </si>
  <si>
    <t>Enero</t>
  </si>
  <si>
    <t>Febrero</t>
  </si>
  <si>
    <t xml:space="preserve">ESTADO DE CUENTA APES </t>
  </si>
  <si>
    <t xml:space="preserve">ESTADO DE CUENTA </t>
  </si>
  <si>
    <t xml:space="preserve">Enero </t>
  </si>
  <si>
    <t xml:space="preserve">Febrero </t>
  </si>
  <si>
    <t xml:space="preserve">TOTAL </t>
  </si>
  <si>
    <t>INGRESO</t>
  </si>
  <si>
    <t>GASTO</t>
  </si>
  <si>
    <t xml:space="preserve">AHORRO/ DEFICIT </t>
  </si>
  <si>
    <t>MARZO</t>
  </si>
  <si>
    <t>Marzo</t>
  </si>
  <si>
    <t>ABRIL</t>
  </si>
  <si>
    <t>Abril</t>
  </si>
  <si>
    <t>ASOCIACION DE PERIODISTAS DE EL SALVADOR</t>
  </si>
  <si>
    <t>GASTOS DE ADMINISTRACION</t>
  </si>
  <si>
    <t>SUELDOS</t>
  </si>
  <si>
    <t>VACACIONES</t>
  </si>
  <si>
    <t>AGUINALDOS</t>
  </si>
  <si>
    <t>INDEMNIZACIONES</t>
  </si>
  <si>
    <t>CUOTA PATRONAL ISSS</t>
  </si>
  <si>
    <t>CUOTA PATRONAL AFP</t>
  </si>
  <si>
    <t>HONORARIOS PROFESIONALES</t>
  </si>
  <si>
    <t>ENERGIA ELECTRICA</t>
  </si>
  <si>
    <t>AGUA ENVASADA</t>
  </si>
  <si>
    <t>TELEFONO</t>
  </si>
  <si>
    <t>CABLE E INTERNET</t>
  </si>
  <si>
    <t>ALQUILER DE LOCAL A-31</t>
  </si>
  <si>
    <t>TAXI Y SIMILARES</t>
  </si>
  <si>
    <t>ALIMENTACION Y SIMILARES</t>
  </si>
  <si>
    <t>CUOTAS DE SOCIOS</t>
  </si>
  <si>
    <t>ALQUILER DE LOCAL</t>
  </si>
  <si>
    <t>LIQUIDACIÓN DE CAJA CHICA</t>
  </si>
  <si>
    <t>Fecha</t>
  </si>
  <si>
    <t>Proveedor</t>
  </si>
  <si>
    <t>Utilizado para</t>
  </si>
  <si>
    <t>MAYO</t>
  </si>
  <si>
    <t>Mayo</t>
  </si>
  <si>
    <t>Total en cuenta bancaria</t>
  </si>
  <si>
    <t xml:space="preserve">Junio </t>
  </si>
  <si>
    <t>JUNIO</t>
  </si>
  <si>
    <t>Junio</t>
  </si>
  <si>
    <t xml:space="preserve">GASTO JUNTA DIRECTIVA </t>
  </si>
  <si>
    <t>ALIMENTACION</t>
  </si>
  <si>
    <t>JULIO</t>
  </si>
  <si>
    <t>Julio</t>
  </si>
  <si>
    <t>Agosto</t>
  </si>
  <si>
    <t>AGOSTO</t>
  </si>
  <si>
    <t>TAXI</t>
  </si>
  <si>
    <t>Septiembre</t>
  </si>
  <si>
    <t>SEPTIEMBRE</t>
  </si>
  <si>
    <t xml:space="preserve">INGRESOS MENSUALES </t>
  </si>
  <si>
    <t>$</t>
  </si>
  <si>
    <t>(-)</t>
  </si>
  <si>
    <t>GASTOS</t>
  </si>
  <si>
    <t>Asistente J. D.</t>
  </si>
  <si>
    <t>Auxiliar Administrativo</t>
  </si>
  <si>
    <t>Enc. C. de M. Pagina Web APES</t>
  </si>
  <si>
    <t>Servicios Contables</t>
  </si>
  <si>
    <t>Octubre</t>
  </si>
  <si>
    <t>OCTUBRE</t>
  </si>
  <si>
    <t>Noviembre</t>
  </si>
  <si>
    <t>NOVIEMBRE</t>
  </si>
  <si>
    <t>Diciembre</t>
  </si>
  <si>
    <t>DICIEMBRE</t>
  </si>
  <si>
    <t>INGRESOS Y GASTOS 2020</t>
  </si>
  <si>
    <t>RECIBO CCF o FA #</t>
  </si>
  <si>
    <t>MANTENIMIENTO Y SEGURIDAD CONDOMINIO</t>
  </si>
  <si>
    <t>Vale de caja chica</t>
  </si>
  <si>
    <t>AGUA POTABLE</t>
  </si>
  <si>
    <t>ASEO Y ALUMBRADO PUBLICO</t>
  </si>
  <si>
    <t>PAPELERIA, FOTOCOPIAS Y SIMILARES</t>
  </si>
  <si>
    <t>DONACION</t>
  </si>
  <si>
    <t>ARTICULOS DE LIMPIEZA Y OTROS</t>
  </si>
  <si>
    <t>ANDA</t>
  </si>
  <si>
    <t>s/n</t>
  </si>
  <si>
    <t>Hasta el 31 de Agosto 2020</t>
  </si>
  <si>
    <t>Total</t>
  </si>
  <si>
    <t>OTROS INGRESOS</t>
  </si>
  <si>
    <t>Honorarios Mario P. Amaya (Marzo/2020)</t>
  </si>
  <si>
    <t xml:space="preserve">Fecha de Liquidación </t>
  </si>
  <si>
    <t xml:space="preserve">           ________________________</t>
  </si>
  <si>
    <t xml:space="preserve">              _________________________</t>
  </si>
  <si>
    <t>Hecho por</t>
  </si>
  <si>
    <t>Visto Bueno</t>
  </si>
  <si>
    <t>Autorizado</t>
  </si>
  <si>
    <t>María T. Medina</t>
  </si>
  <si>
    <t>Aracely Olaizola</t>
  </si>
  <si>
    <t>Angelica Cárcamo</t>
  </si>
  <si>
    <t>ESTADO DE INGRESOS Y GASTOS DE SEPTIEMBRE DE 2020</t>
  </si>
  <si>
    <t>SERVICIOS LEGALES Y NOTARIALES</t>
  </si>
  <si>
    <t>Caja chica del mes de septiembre  2020</t>
  </si>
  <si>
    <t>Lic. Gloria Isabel López</t>
  </si>
  <si>
    <t>Pago de dos autenticas de firma para presentar documentación de credenciales a Gobernación</t>
  </si>
  <si>
    <t>Raul Castro Escamilla</t>
  </si>
  <si>
    <t>Compra de agua cristal</t>
  </si>
  <si>
    <t>Complemento por $0.48 ctvs del cheque # 1586 de Telecomunicaciones de El Salvador, ya que el cheque se hizo por $49.55 y el recibio fue por $50.03, haciendo falta los 0.48 ctv</t>
  </si>
  <si>
    <t>Pago de servicio de agua potable</t>
  </si>
  <si>
    <t>S/N</t>
  </si>
  <si>
    <t>Recibo de uber</t>
  </si>
  <si>
    <t>Recibo de uber para Francisco Hernández e Isabel G. para ir desde APES hacia Gobernación a presentar documentos para inscripción de credenciales</t>
  </si>
  <si>
    <t>Fondo de Actividades especiales Ministerio de Gobernación</t>
  </si>
  <si>
    <t>Pago de servicio por calificación de organos de Administración, para inscripción de credenciales</t>
  </si>
  <si>
    <t>Recibo de uber para Francisco Hernández e Isabel G. luego de ir a Gobernación a presentar documentos para inscripción de credenciales</t>
  </si>
  <si>
    <t>Pago de uber para Francisco Hernández por ir donde Angelica en colonia San Luis para firma de cheques</t>
  </si>
  <si>
    <t>Librería y papeleria San Rey</t>
  </si>
  <si>
    <t>Compra de dos resmas de papel bond, foldes y una caja de clips</t>
  </si>
  <si>
    <t>Recibo APES</t>
  </si>
  <si>
    <t>Pago en Alojamiento web DreamHost, de los meses adeudados para pagina web de APES. El pago lo hizo via electronica Angélica Cárcamo</t>
  </si>
  <si>
    <t>Viático para Franciscos Hernández para realizar diligencias de APES. Del 14 al 19 de septiembre</t>
  </si>
  <si>
    <t>Pago de uber para Maria Teresa desde su col. San Patricia hacia Edificio Avante en Sta.Elena por ir a recoger donativo de computadora entregado por IBI</t>
  </si>
  <si>
    <t>Pago de  uber para Maria Teresa desde Edificio Avante hacia APES luego de recibir donación de IBI</t>
  </si>
  <si>
    <t>Recibo uber</t>
  </si>
  <si>
    <t>Pago de uber para Angelica Cárcamo e Isabel Gaitan desde APES para ir a Embajada de España a recibir donativo de caretas y mascarillas</t>
  </si>
  <si>
    <t>Data Code</t>
  </si>
  <si>
    <t>Impresión de diez carnet de socios</t>
  </si>
  <si>
    <t>Farmacias San Nicolas</t>
  </si>
  <si>
    <t>Compra de un termómetro infrarojo para tomar temperatura en oficinas de APES</t>
  </si>
  <si>
    <t>Calleja,s.a. de c.v.</t>
  </si>
  <si>
    <t>Compra de vasos desechables, platos, tenedores, servilletas, papel higienico 4 rollos, bolsas para basura y baterias triple AA para termómetro.</t>
  </si>
  <si>
    <t>Pago de uber para Maria Teresa quien llevaba equipo laptop de APES desde su casa hacia Pricesmart Santa Elena para ir a comprar pan dulce que se ocuparia en la reunion de JD y etica en las instalaciones de factum</t>
  </si>
  <si>
    <t>Pago de uber para Maria Teresa desde Pricesmart  Santa Elena hacia factum por ir a comprar pan para la reunión de Junta y comité de etica</t>
  </si>
  <si>
    <t>Pago de uber para Isabel y Francisco Hernandez desde APES hacia Revista factum por asistir a reunión de trabajo con la Junta Directiva</t>
  </si>
  <si>
    <t>Viatico para transporte de taxi para Angelica Cárcamo luego de asistir a reunión de JD en instalaciones de factum</t>
  </si>
  <si>
    <t>Pago de taxi para Aracely Olaizola desde Santa Tecla hacia Metro sur (ida y vuelta) para ir al banco a firmar hoja de declaracion de divisas para desembolso de dinero UNESCO</t>
  </si>
  <si>
    <t>Impresión de cuatro carnet para socios</t>
  </si>
  <si>
    <t>Jueves 1 de octubre de 2020</t>
  </si>
  <si>
    <t>Nota: El sobrante de $44.85 será depositado a la cuenta de APES, aperturando la caja chica del mes de octubre con</t>
  </si>
  <si>
    <t>Hasta el 30 de Septiembre 2020</t>
  </si>
  <si>
    <t>|</t>
  </si>
  <si>
    <t>RESULTADO DEL 1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</si>
</sst>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 &quot;#,##0.00&quot; &quot;[$€-C0A]&quot; &quot;;&quot;-&quot;#,##0.00&quot; &quot;[$€-C0A]&quot; &quot;;&quot; -&quot;00&quot; &quot;[$€-C0A]&quot; &quot;;&quot; &quot;@&quot; &quot;"/>
    <numFmt numFmtId="167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mbria"/>
      <family val="2"/>
      <scheme val="maj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rgb="FF000000"/>
      <name val="Times New Roman"/>
      <family val="1"/>
    </font>
    <font>
      <b/>
      <sz val="11"/>
      <color theme="1"/>
      <name val="Cambria"/>
      <family val="2"/>
      <scheme val="maj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/>
    <xf numFmtId="10" fontId="0" fillId="0" borderId="0" xfId="2" applyNumberFormat="1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43" fontId="2" fillId="0" borderId="1" xfId="4" applyFont="1" applyBorder="1"/>
    <xf numFmtId="0" fontId="2" fillId="2" borderId="1" xfId="0" applyFont="1" applyFill="1" applyBorder="1"/>
    <xf numFmtId="43" fontId="2" fillId="2" borderId="1" xfId="4" applyFont="1" applyFill="1" applyBorder="1"/>
    <xf numFmtId="0" fontId="3" fillId="2" borderId="1" xfId="0" applyFont="1" applyFill="1" applyBorder="1" applyAlignment="1">
      <alignment horizontal="center"/>
    </xf>
    <xf numFmtId="43" fontId="3" fillId="0" borderId="1" xfId="4" applyFont="1" applyBorder="1"/>
    <xf numFmtId="43" fontId="4" fillId="0" borderId="1" xfId="0" applyNumberFormat="1" applyFont="1" applyBorder="1"/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0" fillId="0" borderId="0" xfId="0"/>
    <xf numFmtId="0" fontId="9" fillId="0" borderId="0" xfId="0" applyFont="1"/>
    <xf numFmtId="4" fontId="0" fillId="0" borderId="0" xfId="0" applyNumberFormat="1"/>
    <xf numFmtId="43" fontId="11" fillId="0" borderId="1" xfId="4" applyFont="1" applyBorder="1"/>
    <xf numFmtId="43" fontId="2" fillId="0" borderId="1" xfId="4" applyNumberFormat="1" applyFont="1" applyBorder="1"/>
    <xf numFmtId="43" fontId="2" fillId="2" borderId="1" xfId="4" applyNumberFormat="1" applyFont="1" applyFill="1" applyBorder="1"/>
    <xf numFmtId="43" fontId="2" fillId="0" borderId="1" xfId="0" applyNumberFormat="1" applyFont="1" applyBorder="1"/>
    <xf numFmtId="0" fontId="2" fillId="0" borderId="0" xfId="0" applyFont="1" applyFill="1" applyBorder="1"/>
    <xf numFmtId="4" fontId="2" fillId="0" borderId="0" xfId="0" applyNumberFormat="1" applyFont="1" applyAlignment="1">
      <alignment horizontal="center"/>
    </xf>
    <xf numFmtId="4" fontId="6" fillId="4" borderId="0" xfId="0" applyNumberFormat="1" applyFont="1" applyFill="1" applyAlignment="1">
      <alignment horizontal="center"/>
    </xf>
    <xf numFmtId="43" fontId="0" fillId="0" borderId="0" xfId="0" applyNumberFormat="1"/>
    <xf numFmtId="43" fontId="13" fillId="0" borderId="1" xfId="4" applyFont="1" applyBorder="1"/>
    <xf numFmtId="0" fontId="0" fillId="0" borderId="0" xfId="0" applyBorder="1"/>
    <xf numFmtId="0" fontId="17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vertical="center" wrapText="1"/>
    </xf>
    <xf numFmtId="4" fontId="1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19" fillId="0" borderId="6" xfId="0" applyNumberFormat="1" applyFont="1" applyBorder="1" applyAlignment="1">
      <alignment vertical="center"/>
    </xf>
    <xf numFmtId="0" fontId="9" fillId="0" borderId="0" xfId="0" applyFont="1" applyBorder="1"/>
    <xf numFmtId="49" fontId="20" fillId="0" borderId="0" xfId="0" applyNumberFormat="1" applyFont="1" applyBorder="1" applyAlignment="1" applyProtection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left" vertical="center" wrapText="1"/>
    </xf>
    <xf numFmtId="49" fontId="21" fillId="0" borderId="0" xfId="0" applyNumberFormat="1" applyFont="1" applyBorder="1" applyAlignment="1" applyProtection="1">
      <alignment vertical="center" wrapText="1"/>
    </xf>
    <xf numFmtId="4" fontId="21" fillId="0" borderId="0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 wrapText="1"/>
    </xf>
    <xf numFmtId="4" fontId="17" fillId="0" borderId="7" xfId="0" applyNumberFormat="1" applyFont="1" applyBorder="1"/>
    <xf numFmtId="4" fontId="9" fillId="0" borderId="0" xfId="0" applyNumberFormat="1" applyFont="1"/>
    <xf numFmtId="0" fontId="24" fillId="0" borderId="0" xfId="0" applyFont="1"/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" fillId="4" borderId="0" xfId="0" applyFont="1" applyFill="1" applyAlignment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10" fillId="0" borderId="0" xfId="0" applyFont="1" applyBorder="1" applyAlignment="1"/>
    <xf numFmtId="0" fontId="17" fillId="0" borderId="0" xfId="0" applyFont="1" applyBorder="1"/>
    <xf numFmtId="0" fontId="9" fillId="0" borderId="15" xfId="0" applyFont="1" applyBorder="1"/>
    <xf numFmtId="0" fontId="22" fillId="0" borderId="16" xfId="0" applyFont="1" applyBorder="1" applyAlignment="1">
      <alignment horizontal="left" wrapText="1"/>
    </xf>
    <xf numFmtId="0" fontId="9" fillId="0" borderId="16" xfId="0" applyFont="1" applyBorder="1"/>
    <xf numFmtId="0" fontId="9" fillId="0" borderId="17" xfId="0" applyFont="1" applyBorder="1"/>
    <xf numFmtId="49" fontId="21" fillId="0" borderId="0" xfId="0" applyNumberFormat="1" applyFont="1" applyBorder="1" applyAlignment="1" applyProtection="1">
      <alignment horizontal="left" vertical="center" wrapText="1"/>
    </xf>
    <xf numFmtId="49" fontId="25" fillId="0" borderId="0" xfId="0" applyNumberFormat="1" applyFont="1" applyBorder="1" applyAlignment="1" applyProtection="1">
      <alignment horizontal="left" vertical="center" wrapText="1"/>
    </xf>
    <xf numFmtId="4" fontId="25" fillId="0" borderId="0" xfId="0" applyNumberFormat="1" applyFont="1" applyBorder="1" applyAlignment="1" applyProtection="1">
      <alignment vertical="center" wrapText="1"/>
    </xf>
    <xf numFmtId="4" fontId="25" fillId="0" borderId="6" xfId="0" applyNumberFormat="1" applyFont="1" applyBorder="1" applyAlignment="1" applyProtection="1">
      <alignment vertical="center" wrapText="1"/>
    </xf>
    <xf numFmtId="49" fontId="25" fillId="0" borderId="0" xfId="0" applyNumberFormat="1" applyFont="1" applyBorder="1" applyAlignment="1" applyProtection="1">
      <alignment vertical="center" wrapText="1"/>
    </xf>
    <xf numFmtId="2" fontId="7" fillId="0" borderId="0" xfId="0" applyNumberFormat="1" applyFont="1" applyBorder="1"/>
    <xf numFmtId="49" fontId="18" fillId="0" borderId="0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/>
    <xf numFmtId="4" fontId="4" fillId="0" borderId="1" xfId="0" applyNumberFormat="1" applyFont="1" applyBorder="1"/>
    <xf numFmtId="44" fontId="14" fillId="5" borderId="0" xfId="1" applyFont="1" applyFill="1" applyBorder="1" applyAlignment="1">
      <alignment horizontal="center"/>
    </xf>
    <xf numFmtId="44" fontId="14" fillId="0" borderId="0" xfId="1" applyFont="1" applyFill="1" applyBorder="1" applyAlignment="1">
      <alignment horizontal="center"/>
    </xf>
    <xf numFmtId="49" fontId="18" fillId="0" borderId="0" xfId="0" applyNumberFormat="1" applyFont="1" applyBorder="1" applyAlignment="1" applyProtection="1">
      <alignment horizontal="left" vertical="center" wrapText="1"/>
    </xf>
    <xf numFmtId="4" fontId="19" fillId="0" borderId="0" xfId="0" applyNumberFormat="1" applyFont="1" applyFill="1" applyBorder="1" applyAlignment="1">
      <alignment vertical="center"/>
    </xf>
    <xf numFmtId="4" fontId="19" fillId="0" borderId="6" xfId="0" applyNumberFormat="1" applyFont="1" applyFill="1" applyBorder="1" applyAlignment="1">
      <alignment vertical="center"/>
    </xf>
    <xf numFmtId="44" fontId="14" fillId="0" borderId="1" xfId="1" applyFont="1" applyFill="1" applyBorder="1" applyAlignment="1">
      <alignment horizontal="center"/>
    </xf>
    <xf numFmtId="49" fontId="18" fillId="0" borderId="0" xfId="0" applyNumberFormat="1" applyFont="1" applyBorder="1" applyAlignment="1" applyProtection="1">
      <alignment horizontal="left" vertical="center" wrapText="1"/>
    </xf>
    <xf numFmtId="44" fontId="26" fillId="0" borderId="1" xfId="1" applyFont="1" applyFill="1" applyBorder="1" applyAlignment="1">
      <alignment horizontal="center"/>
    </xf>
    <xf numFmtId="44" fontId="26" fillId="0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5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44" fontId="14" fillId="5" borderId="1" xfId="1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167" fontId="0" fillId="0" borderId="0" xfId="0" applyNumberFormat="1"/>
    <xf numFmtId="0" fontId="7" fillId="0" borderId="0" xfId="0" applyFont="1"/>
    <xf numFmtId="44" fontId="7" fillId="0" borderId="0" xfId="0" applyNumberFormat="1" applyFont="1"/>
    <xf numFmtId="0" fontId="28" fillId="0" borderId="0" xfId="0" applyFont="1"/>
    <xf numFmtId="0" fontId="27" fillId="0" borderId="0" xfId="0" applyFont="1"/>
    <xf numFmtId="164" fontId="28" fillId="0" borderId="0" xfId="0" applyNumberFormat="1" applyFont="1"/>
    <xf numFmtId="0" fontId="0" fillId="0" borderId="6" xfId="0" applyBorder="1"/>
    <xf numFmtId="0" fontId="0" fillId="0" borderId="4" xfId="0" applyBorder="1"/>
    <xf numFmtId="0" fontId="0" fillId="0" borderId="0" xfId="0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3" fontId="29" fillId="0" borderId="1" xfId="4" applyFont="1" applyBorder="1"/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21" fillId="0" borderId="0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</cellXfs>
  <cellStyles count="6">
    <cellStyle name="Millares" xfId="4" builtinId="3"/>
    <cellStyle name="Moneda" xfId="1" builtinId="4"/>
    <cellStyle name="Moneda 2" xfId="3"/>
    <cellStyle name="Moneda 3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628737540667728"/>
          <c:y val="0.75240003055531302"/>
          <c:w val="0.51701193132986434"/>
          <c:h val="7.6747158752708308E-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'Historico Caja Chica'!$B$2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'Historico Caja Chica'!$A$5:$A$14</c:f>
              <c:strCache>
                <c:ptCount val="10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'Historico Caja Chica'!$B$4:$B$13</c:f>
              <c:numCache>
                <c:formatCode>_(* #,##0.00_);_(* \(#,##0.00\);_(* "-"??_);_(@_)</c:formatCode>
                <c:ptCount val="10"/>
                <c:pt idx="0">
                  <c:v>349.22</c:v>
                </c:pt>
                <c:pt idx="1">
                  <c:v>351.44</c:v>
                </c:pt>
                <c:pt idx="2">
                  <c:v>106.23</c:v>
                </c:pt>
                <c:pt idx="3">
                  <c:v>105.59</c:v>
                </c:pt>
                <c:pt idx="4">
                  <c:v>140.96</c:v>
                </c:pt>
                <c:pt idx="5">
                  <c:v>250</c:v>
                </c:pt>
                <c:pt idx="6">
                  <c:v>245.18</c:v>
                </c:pt>
                <c:pt idx="7">
                  <c:v>205.15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8-4F15-83E5-FDE067830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25984"/>
        <c:axId val="88446848"/>
      </c:barChart>
      <c:catAx>
        <c:axId val="884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446848"/>
        <c:crosses val="autoZero"/>
        <c:auto val="1"/>
        <c:lblAlgn val="ctr"/>
        <c:lblOffset val="100"/>
        <c:noMultiLvlLbl val="0"/>
      </c:catAx>
      <c:valAx>
        <c:axId val="884468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425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MONTO</a:t>
            </a:r>
          </a:p>
        </c:rich>
      </c:tx>
      <c:layout>
        <c:manualLayout>
          <c:xMode val="edge"/>
          <c:yMode val="edge"/>
          <c:x val="0.4761318897637795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9132749251414"/>
          <c:y val="0.132065822774873"/>
          <c:w val="0.87251724520350449"/>
          <c:h val="0.69852153051156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'Historico Caja Chica'!$A$3:$A$14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'Historico Caja Chica'!$B$3:$B$14</c:f>
              <c:numCache>
                <c:formatCode>_(* #,##0.00_);_(* \(#,##0.00\);_(* "-"??_);_(@_)</c:formatCode>
                <c:ptCount val="12"/>
                <c:pt idx="0">
                  <c:v>311.89</c:v>
                </c:pt>
                <c:pt idx="1">
                  <c:v>349.22</c:v>
                </c:pt>
                <c:pt idx="2">
                  <c:v>351.44</c:v>
                </c:pt>
                <c:pt idx="3">
                  <c:v>106.23</c:v>
                </c:pt>
                <c:pt idx="4">
                  <c:v>105.59</c:v>
                </c:pt>
                <c:pt idx="5">
                  <c:v>140.96</c:v>
                </c:pt>
                <c:pt idx="6">
                  <c:v>250</c:v>
                </c:pt>
                <c:pt idx="7">
                  <c:v>245.18</c:v>
                </c:pt>
                <c:pt idx="8">
                  <c:v>205.15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E-49E4-A220-195893459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010432"/>
        <c:axId val="99011968"/>
      </c:barChart>
      <c:catAx>
        <c:axId val="9901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011968"/>
        <c:crosses val="autoZero"/>
        <c:auto val="1"/>
        <c:lblAlgn val="ctr"/>
        <c:lblOffset val="100"/>
        <c:noMultiLvlLbl val="0"/>
      </c:catAx>
      <c:valAx>
        <c:axId val="9901196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010432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'Memb. Socios'!$A$3:$A$14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'Memb. Socios'!$B$3:$B$14</c:f>
              <c:numCache>
                <c:formatCode>#,##0.00</c:formatCode>
                <c:ptCount val="12"/>
                <c:pt idx="0">
                  <c:v>525</c:v>
                </c:pt>
                <c:pt idx="1">
                  <c:v>319</c:v>
                </c:pt>
                <c:pt idx="2">
                  <c:v>20</c:v>
                </c:pt>
                <c:pt idx="3">
                  <c:v>184</c:v>
                </c:pt>
                <c:pt idx="4">
                  <c:v>60</c:v>
                </c:pt>
                <c:pt idx="5">
                  <c:v>75</c:v>
                </c:pt>
                <c:pt idx="6">
                  <c:v>401</c:v>
                </c:pt>
                <c:pt idx="7">
                  <c:v>312</c:v>
                </c:pt>
                <c:pt idx="8">
                  <c:v>269.82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B1-47CF-AB12-10CBA9E72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736384"/>
        <c:axId val="100762752"/>
      </c:barChart>
      <c:catAx>
        <c:axId val="1007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762752"/>
        <c:crosses val="autoZero"/>
        <c:auto val="1"/>
        <c:lblAlgn val="ctr"/>
        <c:lblOffset val="100"/>
        <c:noMultiLvlLbl val="0"/>
      </c:catAx>
      <c:valAx>
        <c:axId val="10076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73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755431</xdr:colOff>
      <xdr:row>16</xdr:row>
      <xdr:rowOff>98535</xdr:rowOff>
    </xdr:from>
    <xdr:to>
      <xdr:col>12</xdr:col>
      <xdr:colOff>142328</xdr:colOff>
      <xdr:row>17</xdr:row>
      <xdr:rowOff>98533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2189</xdr:colOff>
      <xdr:row>2</xdr:row>
      <xdr:rowOff>32845</xdr:rowOff>
    </xdr:from>
    <xdr:to>
      <xdr:col>9</xdr:col>
      <xdr:colOff>383190</xdr:colOff>
      <xdr:row>16</xdr:row>
      <xdr:rowOff>21897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95250</xdr:rowOff>
    </xdr:from>
    <xdr:to>
      <xdr:col>10</xdr:col>
      <xdr:colOff>219075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B44" sqref="B44"/>
    </sheetView>
  </sheetViews>
  <sheetFormatPr baseColWidth="10" defaultRowHeight="12" x14ac:dyDescent="0.2"/>
  <cols>
    <col min="1" max="1" width="2.7109375" style="18" customWidth="1"/>
    <col min="2" max="2" width="24" style="18" customWidth="1"/>
    <col min="3" max="3" width="25.28515625" style="18" customWidth="1"/>
    <col min="4" max="4" width="2" style="18" customWidth="1"/>
    <col min="5" max="5" width="9.140625" style="18" customWidth="1"/>
    <col min="6" max="6" width="2" style="18" customWidth="1"/>
    <col min="7" max="7" width="11.42578125" style="18"/>
    <col min="8" max="8" width="2.28515625" style="18" customWidth="1"/>
    <col min="9" max="9" width="11.42578125" style="18"/>
    <col min="10" max="10" width="7.28515625" style="18" customWidth="1"/>
    <col min="11" max="16384" width="11.42578125" style="18"/>
  </cols>
  <sheetData>
    <row r="1" spans="1:13" x14ac:dyDescent="0.2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3" ht="16.5" x14ac:dyDescent="0.25">
      <c r="A2" s="54"/>
      <c r="B2" s="102" t="s">
        <v>20</v>
      </c>
      <c r="C2" s="102"/>
      <c r="D2" s="102"/>
      <c r="E2" s="102"/>
      <c r="F2" s="102"/>
      <c r="G2" s="102"/>
      <c r="H2" s="102"/>
      <c r="I2" s="102"/>
      <c r="J2" s="55"/>
    </row>
    <row r="3" spans="1:13" ht="15" x14ac:dyDescent="0.25">
      <c r="A3" s="54"/>
      <c r="B3" s="103" t="s">
        <v>95</v>
      </c>
      <c r="C3" s="103"/>
      <c r="D3" s="103"/>
      <c r="E3" s="103"/>
      <c r="F3" s="103"/>
      <c r="G3" s="103"/>
      <c r="H3" s="103"/>
      <c r="I3" s="103"/>
      <c r="J3" s="55"/>
    </row>
    <row r="4" spans="1:13" ht="9" customHeight="1" x14ac:dyDescent="0.25">
      <c r="A4" s="54"/>
      <c r="B4" s="56"/>
      <c r="C4" s="56"/>
      <c r="D4" s="56"/>
      <c r="E4" s="56"/>
      <c r="F4" s="56"/>
      <c r="G4" s="36"/>
      <c r="H4" s="36"/>
      <c r="I4" s="36"/>
      <c r="J4" s="55"/>
    </row>
    <row r="5" spans="1:13" ht="15.75" x14ac:dyDescent="0.2">
      <c r="A5" s="54"/>
      <c r="B5" s="30" t="s">
        <v>57</v>
      </c>
      <c r="C5" s="30"/>
      <c r="D5" s="30"/>
      <c r="E5" s="30"/>
      <c r="F5" s="30"/>
      <c r="G5" s="30"/>
      <c r="H5" s="30" t="s">
        <v>58</v>
      </c>
      <c r="I5" s="31">
        <f>SUM(G6:G8)</f>
        <v>5069.82</v>
      </c>
      <c r="J5" s="55"/>
    </row>
    <row r="6" spans="1:13" ht="16.5" customHeight="1" x14ac:dyDescent="0.2">
      <c r="A6" s="54"/>
      <c r="B6" s="99" t="s">
        <v>36</v>
      </c>
      <c r="C6" s="99"/>
      <c r="D6" s="32"/>
      <c r="E6" s="32"/>
      <c r="F6" s="32" t="s">
        <v>58</v>
      </c>
      <c r="G6" s="33">
        <f>10+8+25+20+5+10+141+5+8+8+25+4.82</f>
        <v>269.82</v>
      </c>
      <c r="H6" s="33"/>
      <c r="I6" s="34"/>
      <c r="J6" s="55"/>
    </row>
    <row r="7" spans="1:13" ht="16.5" customHeight="1" x14ac:dyDescent="0.2">
      <c r="A7" s="54"/>
      <c r="B7" s="99" t="s">
        <v>37</v>
      </c>
      <c r="C7" s="99"/>
      <c r="D7" s="32"/>
      <c r="E7" s="32"/>
      <c r="F7" s="32"/>
      <c r="G7" s="33">
        <v>4800</v>
      </c>
      <c r="H7" s="33"/>
      <c r="I7" s="34"/>
      <c r="J7" s="55"/>
    </row>
    <row r="8" spans="1:13" ht="13.5" customHeight="1" x14ac:dyDescent="0.2">
      <c r="A8" s="54"/>
      <c r="B8" s="99" t="s">
        <v>84</v>
      </c>
      <c r="C8" s="99"/>
      <c r="D8" s="32"/>
      <c r="E8" s="32"/>
      <c r="F8" s="32"/>
      <c r="G8" s="35">
        <v>0</v>
      </c>
      <c r="H8" s="36"/>
      <c r="I8" s="36"/>
      <c r="J8" s="55"/>
    </row>
    <row r="9" spans="1:13" ht="13.5" customHeight="1" x14ac:dyDescent="0.2">
      <c r="A9" s="54"/>
      <c r="B9" s="77"/>
      <c r="C9" s="77"/>
      <c r="D9" s="32"/>
      <c r="E9" s="32"/>
      <c r="F9" s="32"/>
      <c r="G9" s="33"/>
      <c r="H9" s="36"/>
      <c r="I9" s="36"/>
      <c r="J9" s="55"/>
    </row>
    <row r="10" spans="1:13" ht="16.5" customHeight="1" x14ac:dyDescent="0.2">
      <c r="A10" s="54" t="s">
        <v>59</v>
      </c>
      <c r="B10" s="37" t="s">
        <v>60</v>
      </c>
      <c r="C10" s="37"/>
      <c r="D10" s="37"/>
      <c r="E10" s="37"/>
      <c r="F10" s="37"/>
      <c r="G10" s="38"/>
      <c r="H10" s="38"/>
      <c r="I10" s="39"/>
      <c r="J10" s="55"/>
    </row>
    <row r="11" spans="1:13" ht="16.5" customHeight="1" x14ac:dyDescent="0.2">
      <c r="A11" s="54"/>
      <c r="B11" s="104" t="s">
        <v>21</v>
      </c>
      <c r="C11" s="104"/>
      <c r="D11" s="37"/>
      <c r="E11" s="37"/>
      <c r="F11" s="37"/>
      <c r="G11" s="38"/>
      <c r="H11" s="30" t="s">
        <v>58</v>
      </c>
      <c r="I11" s="31">
        <f>SUM(G12:G37)</f>
        <v>2683.67</v>
      </c>
      <c r="J11" s="55"/>
      <c r="M11" s="46"/>
    </row>
    <row r="12" spans="1:13" ht="14.25" customHeight="1" x14ac:dyDescent="0.2">
      <c r="A12" s="54"/>
      <c r="B12" s="99" t="s">
        <v>22</v>
      </c>
      <c r="C12" s="99"/>
      <c r="D12" s="32"/>
      <c r="E12" s="32"/>
      <c r="F12" s="32" t="s">
        <v>58</v>
      </c>
      <c r="G12" s="74">
        <f>SUM(E13:E15)</f>
        <v>1380</v>
      </c>
      <c r="H12" s="40"/>
      <c r="I12" s="34"/>
      <c r="J12" s="55"/>
    </row>
    <row r="13" spans="1:13" ht="12.75" x14ac:dyDescent="0.2">
      <c r="A13" s="54"/>
      <c r="B13" s="63" t="s">
        <v>61</v>
      </c>
      <c r="C13" s="41"/>
      <c r="D13" s="42" t="s">
        <v>58</v>
      </c>
      <c r="E13" s="64">
        <f>580</f>
        <v>580</v>
      </c>
      <c r="F13" s="32"/>
      <c r="G13" s="97"/>
      <c r="H13" s="40"/>
      <c r="I13" s="34"/>
      <c r="J13" s="55"/>
    </row>
    <row r="14" spans="1:13" ht="12.75" x14ac:dyDescent="0.2">
      <c r="A14" s="54"/>
      <c r="B14" s="63" t="s">
        <v>62</v>
      </c>
      <c r="C14" s="41"/>
      <c r="D14" s="42"/>
      <c r="E14" s="64">
        <f>375</f>
        <v>375</v>
      </c>
      <c r="F14" s="32"/>
      <c r="G14" s="97"/>
      <c r="H14" s="40"/>
      <c r="I14" s="34"/>
      <c r="J14" s="55"/>
    </row>
    <row r="15" spans="1:13" ht="12.75" x14ac:dyDescent="0.2">
      <c r="A15" s="54"/>
      <c r="B15" s="63" t="s">
        <v>63</v>
      </c>
      <c r="C15" s="62"/>
      <c r="D15" s="42"/>
      <c r="E15" s="65">
        <f>425</f>
        <v>425</v>
      </c>
      <c r="F15" s="32"/>
      <c r="G15" s="97"/>
      <c r="H15" s="40"/>
      <c r="I15" s="34"/>
      <c r="J15" s="55"/>
    </row>
    <row r="16" spans="1:13" ht="14.25" customHeight="1" x14ac:dyDescent="0.2">
      <c r="A16" s="54"/>
      <c r="B16" s="99" t="s">
        <v>23</v>
      </c>
      <c r="C16" s="99"/>
      <c r="D16" s="32"/>
      <c r="E16" s="66"/>
      <c r="F16" s="32"/>
      <c r="G16" s="74">
        <v>17.25</v>
      </c>
      <c r="H16" s="40"/>
      <c r="I16" s="34"/>
      <c r="J16" s="55"/>
    </row>
    <row r="17" spans="1:14" ht="14.25" customHeight="1" x14ac:dyDescent="0.2">
      <c r="A17" s="54"/>
      <c r="B17" s="99" t="s">
        <v>24</v>
      </c>
      <c r="C17" s="99"/>
      <c r="D17" s="32"/>
      <c r="E17" s="66"/>
      <c r="F17" s="32"/>
      <c r="G17" s="74">
        <v>57.5</v>
      </c>
      <c r="H17" s="40"/>
      <c r="I17" s="34"/>
      <c r="J17" s="55"/>
      <c r="N17" s="46"/>
    </row>
    <row r="18" spans="1:14" ht="14.25" customHeight="1" x14ac:dyDescent="0.2">
      <c r="A18" s="54"/>
      <c r="B18" s="99" t="s">
        <v>25</v>
      </c>
      <c r="C18" s="99"/>
      <c r="D18" s="32"/>
      <c r="E18" s="66"/>
      <c r="F18" s="32"/>
      <c r="G18" s="74">
        <v>115</v>
      </c>
      <c r="H18" s="40"/>
      <c r="I18" s="34"/>
      <c r="J18" s="55"/>
    </row>
    <row r="19" spans="1:14" ht="14.25" customHeight="1" x14ac:dyDescent="0.2">
      <c r="A19" s="54"/>
      <c r="B19" s="99" t="s">
        <v>26</v>
      </c>
      <c r="C19" s="99"/>
      <c r="D19" s="32"/>
      <c r="E19" s="66"/>
      <c r="F19" s="32"/>
      <c r="G19" s="74">
        <f>G12*7.5%</f>
        <v>103.5</v>
      </c>
      <c r="H19" s="40"/>
      <c r="I19" s="34"/>
      <c r="J19" s="55"/>
    </row>
    <row r="20" spans="1:14" ht="14.25" customHeight="1" x14ac:dyDescent="0.2">
      <c r="A20" s="54"/>
      <c r="B20" s="99" t="s">
        <v>27</v>
      </c>
      <c r="C20" s="99"/>
      <c r="D20" s="32"/>
      <c r="E20" s="66"/>
      <c r="F20" s="32"/>
      <c r="G20" s="74">
        <f>G12*7.75%</f>
        <v>106.95</v>
      </c>
      <c r="H20" s="40"/>
      <c r="I20" s="34"/>
      <c r="J20" s="55"/>
    </row>
    <row r="21" spans="1:14" ht="14.25" customHeight="1" x14ac:dyDescent="0.2">
      <c r="A21" s="54"/>
      <c r="B21" s="99" t="s">
        <v>28</v>
      </c>
      <c r="C21" s="99"/>
      <c r="D21" s="32"/>
      <c r="E21" s="66"/>
      <c r="F21" s="32"/>
      <c r="G21" s="74">
        <f>SUM(E22:E23)</f>
        <v>125</v>
      </c>
      <c r="H21" s="40"/>
      <c r="I21" s="34"/>
      <c r="J21" s="55"/>
    </row>
    <row r="22" spans="1:14" ht="12.75" x14ac:dyDescent="0.2">
      <c r="A22" s="54"/>
      <c r="B22" s="101" t="s">
        <v>64</v>
      </c>
      <c r="C22" s="101"/>
      <c r="D22" s="42"/>
      <c r="E22" s="64">
        <v>125</v>
      </c>
      <c r="F22" s="32"/>
      <c r="G22" s="97"/>
      <c r="H22" s="40"/>
      <c r="I22" s="34"/>
      <c r="J22" s="55"/>
    </row>
    <row r="23" spans="1:14" ht="12" customHeight="1" x14ac:dyDescent="0.2">
      <c r="A23" s="54"/>
      <c r="B23" s="101" t="s">
        <v>85</v>
      </c>
      <c r="C23" s="101"/>
      <c r="D23" s="42"/>
      <c r="E23" s="65">
        <v>0</v>
      </c>
      <c r="F23" s="32"/>
      <c r="G23" s="97"/>
      <c r="H23" s="40"/>
      <c r="I23" s="34"/>
      <c r="J23" s="55"/>
    </row>
    <row r="24" spans="1:14" ht="14.25" customHeight="1" x14ac:dyDescent="0.2">
      <c r="A24" s="54"/>
      <c r="B24" s="99" t="s">
        <v>29</v>
      </c>
      <c r="C24" s="99"/>
      <c r="D24" s="32"/>
      <c r="E24" s="32"/>
      <c r="F24" s="32"/>
      <c r="G24" s="74">
        <v>10.19</v>
      </c>
      <c r="H24" s="40"/>
      <c r="I24" s="34"/>
      <c r="J24" s="55"/>
    </row>
    <row r="25" spans="1:14" ht="14.25" customHeight="1" x14ac:dyDescent="0.2">
      <c r="A25" s="54"/>
      <c r="B25" s="68" t="s">
        <v>75</v>
      </c>
      <c r="C25" s="68"/>
      <c r="D25" s="32"/>
      <c r="E25" s="32"/>
      <c r="F25" s="32"/>
      <c r="G25" s="74">
        <v>10.09</v>
      </c>
      <c r="H25" s="40"/>
      <c r="I25" s="34"/>
      <c r="J25" s="55"/>
    </row>
    <row r="26" spans="1:14" ht="14.25" customHeight="1" x14ac:dyDescent="0.2">
      <c r="A26" s="54"/>
      <c r="B26" s="99" t="s">
        <v>30</v>
      </c>
      <c r="C26" s="99"/>
      <c r="D26" s="32"/>
      <c r="E26" s="32"/>
      <c r="F26" s="32"/>
      <c r="G26" s="74">
        <f>4.26+2.13</f>
        <v>6.39</v>
      </c>
      <c r="H26" s="40"/>
      <c r="I26" s="34"/>
      <c r="J26" s="55"/>
    </row>
    <row r="27" spans="1:14" ht="14.25" customHeight="1" x14ac:dyDescent="0.2">
      <c r="A27" s="54"/>
      <c r="B27" s="99" t="s">
        <v>31</v>
      </c>
      <c r="C27" s="99"/>
      <c r="D27" s="32"/>
      <c r="E27" s="32"/>
      <c r="F27" s="32"/>
      <c r="G27" s="74">
        <f>67.22+3.17</f>
        <v>70.39</v>
      </c>
      <c r="H27" s="40"/>
      <c r="I27" s="34"/>
      <c r="J27" s="55"/>
    </row>
    <row r="28" spans="1:14" ht="14.25" customHeight="1" x14ac:dyDescent="0.2">
      <c r="A28" s="54"/>
      <c r="B28" s="99" t="s">
        <v>32</v>
      </c>
      <c r="C28" s="99"/>
      <c r="D28" s="32"/>
      <c r="E28" s="32"/>
      <c r="F28" s="32"/>
      <c r="G28" s="74">
        <f>49.55+23.98</f>
        <v>73.53</v>
      </c>
      <c r="H28" s="40"/>
      <c r="I28" s="34"/>
      <c r="J28" s="55"/>
    </row>
    <row r="29" spans="1:14" ht="14.25" customHeight="1" x14ac:dyDescent="0.2">
      <c r="A29" s="54"/>
      <c r="B29" s="99" t="s">
        <v>33</v>
      </c>
      <c r="C29" s="99"/>
      <c r="D29" s="32"/>
      <c r="E29" s="32"/>
      <c r="F29" s="32"/>
      <c r="G29" s="74">
        <v>309.73</v>
      </c>
      <c r="H29" s="40"/>
      <c r="I29" s="34"/>
      <c r="J29" s="55"/>
      <c r="M29" s="36"/>
    </row>
    <row r="30" spans="1:14" ht="14.25" customHeight="1" x14ac:dyDescent="0.2">
      <c r="A30" s="54"/>
      <c r="B30" s="99" t="s">
        <v>73</v>
      </c>
      <c r="C30" s="99"/>
      <c r="D30" s="32"/>
      <c r="E30" s="32"/>
      <c r="F30" s="32"/>
      <c r="G30" s="74">
        <v>53</v>
      </c>
      <c r="H30" s="40"/>
      <c r="I30" s="34"/>
      <c r="J30" s="55"/>
      <c r="M30" s="36"/>
    </row>
    <row r="31" spans="1:14" ht="14.25" customHeight="1" x14ac:dyDescent="0.2">
      <c r="A31" s="54"/>
      <c r="B31" s="99" t="s">
        <v>34</v>
      </c>
      <c r="C31" s="99"/>
      <c r="D31" s="32"/>
      <c r="E31" s="32"/>
      <c r="F31" s="32"/>
      <c r="G31" s="74">
        <f>2.8+2.22+4.01+6.14+3.86+2.68+4.16+2.54+4.04+10+5+10</f>
        <v>57.449999999999996</v>
      </c>
      <c r="H31" s="40"/>
      <c r="I31" s="34"/>
      <c r="J31" s="55"/>
      <c r="K31" s="46"/>
      <c r="L31" s="46"/>
      <c r="M31" s="43"/>
    </row>
    <row r="32" spans="1:14" ht="14.25" customHeight="1" x14ac:dyDescent="0.2">
      <c r="A32" s="54"/>
      <c r="B32" s="99" t="s">
        <v>35</v>
      </c>
      <c r="C32" s="99"/>
      <c r="D32" s="32"/>
      <c r="E32" s="32"/>
      <c r="F32" s="32"/>
      <c r="G32" s="74">
        <f>64.25+9.98</f>
        <v>74.23</v>
      </c>
      <c r="H32" s="40"/>
      <c r="I32" s="34"/>
      <c r="J32" s="55"/>
    </row>
    <row r="33" spans="1:10" ht="14.25" customHeight="1" x14ac:dyDescent="0.2">
      <c r="A33" s="54"/>
      <c r="B33" s="100" t="s">
        <v>77</v>
      </c>
      <c r="C33" s="100"/>
      <c r="D33" s="32"/>
      <c r="E33" s="32"/>
      <c r="F33" s="32"/>
      <c r="G33" s="74">
        <f>9.79+16.8+6.72</f>
        <v>33.31</v>
      </c>
      <c r="H33" s="40"/>
      <c r="I33" s="34"/>
      <c r="J33" s="55"/>
    </row>
    <row r="34" spans="1:10" ht="14.25" customHeight="1" x14ac:dyDescent="0.2">
      <c r="A34" s="54"/>
      <c r="B34" s="99" t="s">
        <v>76</v>
      </c>
      <c r="C34" s="99"/>
      <c r="D34" s="32"/>
      <c r="E34" s="32"/>
      <c r="F34" s="32"/>
      <c r="G34" s="74">
        <v>22.52</v>
      </c>
      <c r="H34" s="40"/>
      <c r="I34" s="34"/>
      <c r="J34" s="55"/>
    </row>
    <row r="35" spans="1:10" ht="14.25" customHeight="1" x14ac:dyDescent="0.2">
      <c r="A35" s="54"/>
      <c r="B35" s="99" t="s">
        <v>79</v>
      </c>
      <c r="C35" s="99"/>
      <c r="D35" s="32"/>
      <c r="E35" s="32"/>
      <c r="F35" s="32"/>
      <c r="G35" s="74">
        <f>26.54+14.25</f>
        <v>40.79</v>
      </c>
      <c r="H35" s="40"/>
      <c r="I35" s="34"/>
      <c r="J35" s="55"/>
    </row>
    <row r="36" spans="1:10" ht="14.25" customHeight="1" x14ac:dyDescent="0.2">
      <c r="A36" s="54"/>
      <c r="B36" s="73" t="s">
        <v>78</v>
      </c>
      <c r="C36" s="73"/>
      <c r="D36" s="32"/>
      <c r="E36" s="32"/>
      <c r="F36" s="32"/>
      <c r="G36" s="74">
        <v>0</v>
      </c>
      <c r="H36" s="40"/>
      <c r="I36" s="34"/>
      <c r="J36" s="55"/>
    </row>
    <row r="37" spans="1:10" ht="14.25" customHeight="1" x14ac:dyDescent="0.2">
      <c r="A37" s="54"/>
      <c r="B37" s="99" t="s">
        <v>96</v>
      </c>
      <c r="C37" s="99"/>
      <c r="D37" s="32"/>
      <c r="E37" s="32"/>
      <c r="F37" s="32"/>
      <c r="G37" s="75">
        <f>8+8.85</f>
        <v>16.850000000000001</v>
      </c>
      <c r="H37" s="40"/>
      <c r="I37" s="34"/>
      <c r="J37" s="55"/>
    </row>
    <row r="38" spans="1:10" ht="16.5" customHeight="1" x14ac:dyDescent="0.2">
      <c r="A38" s="54"/>
      <c r="B38" s="44"/>
      <c r="C38" s="44"/>
      <c r="D38" s="44"/>
      <c r="E38" s="44"/>
      <c r="F38" s="44"/>
      <c r="G38" s="40"/>
      <c r="H38" s="40"/>
      <c r="I38" s="34"/>
      <c r="J38" s="55"/>
    </row>
    <row r="39" spans="1:10" ht="18.75" customHeight="1" thickBot="1" x14ac:dyDescent="0.3">
      <c r="A39" s="54"/>
      <c r="B39" s="57" t="s">
        <v>136</v>
      </c>
      <c r="C39" s="57"/>
      <c r="D39" s="57"/>
      <c r="E39" s="57"/>
      <c r="F39" s="57"/>
      <c r="G39" s="57"/>
      <c r="H39" s="30" t="s">
        <v>58</v>
      </c>
      <c r="I39" s="45">
        <f>I5-I11</f>
        <v>2386.1499999999996</v>
      </c>
      <c r="J39" s="55"/>
    </row>
    <row r="40" spans="1:10" ht="21.75" customHeight="1" thickTop="1" thickBot="1" x14ac:dyDescent="0.25">
      <c r="A40" s="58"/>
      <c r="B40" s="59"/>
      <c r="C40" s="59"/>
      <c r="D40" s="59"/>
      <c r="E40" s="59"/>
      <c r="F40" s="59"/>
      <c r="G40" s="60"/>
      <c r="H40" s="60"/>
      <c r="I40" s="60"/>
      <c r="J40" s="61"/>
    </row>
  </sheetData>
  <mergeCells count="27">
    <mergeCell ref="B2:I2"/>
    <mergeCell ref="B3:I3"/>
    <mergeCell ref="B6:C6"/>
    <mergeCell ref="B7:C7"/>
    <mergeCell ref="B20:C20"/>
    <mergeCell ref="B19:C19"/>
    <mergeCell ref="B11:C11"/>
    <mergeCell ref="B12:C12"/>
    <mergeCell ref="B16:C16"/>
    <mergeCell ref="B17:C17"/>
    <mergeCell ref="B18:C18"/>
    <mergeCell ref="B8:C8"/>
    <mergeCell ref="B21:C21"/>
    <mergeCell ref="B22:C22"/>
    <mergeCell ref="B24:C24"/>
    <mergeCell ref="B30:C30"/>
    <mergeCell ref="B26:C26"/>
    <mergeCell ref="B27:C27"/>
    <mergeCell ref="B28:C28"/>
    <mergeCell ref="B29:C29"/>
    <mergeCell ref="B23:C23"/>
    <mergeCell ref="B37:C37"/>
    <mergeCell ref="B35:C35"/>
    <mergeCell ref="B34:C34"/>
    <mergeCell ref="B32:C32"/>
    <mergeCell ref="B31:C31"/>
    <mergeCell ref="B33:C33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F9" sqref="F9"/>
    </sheetView>
  </sheetViews>
  <sheetFormatPr baseColWidth="10" defaultRowHeight="15" x14ac:dyDescent="0.25"/>
  <cols>
    <col min="1" max="1" width="15.140625" customWidth="1"/>
    <col min="2" max="2" width="18.28515625" customWidth="1"/>
    <col min="3" max="3" width="16.7109375" customWidth="1"/>
    <col min="4" max="4" width="18.5703125" customWidth="1"/>
  </cols>
  <sheetData>
    <row r="2" spans="1:5" ht="18.75" x14ac:dyDescent="0.3">
      <c r="A2" s="105" t="s">
        <v>71</v>
      </c>
      <c r="B2" s="106"/>
      <c r="C2" s="106"/>
      <c r="D2" s="106"/>
    </row>
    <row r="3" spans="1:5" ht="15" customHeight="1" x14ac:dyDescent="0.25">
      <c r="A3" s="107" t="s">
        <v>5</v>
      </c>
      <c r="B3" s="107" t="s">
        <v>13</v>
      </c>
      <c r="C3" s="107" t="s">
        <v>14</v>
      </c>
      <c r="D3" s="109" t="s">
        <v>15</v>
      </c>
    </row>
    <row r="4" spans="1:5" ht="15" customHeight="1" x14ac:dyDescent="0.25">
      <c r="A4" s="108"/>
      <c r="B4" s="108"/>
      <c r="C4" s="108"/>
      <c r="D4" s="110"/>
    </row>
    <row r="5" spans="1:5" ht="18.75" x14ac:dyDescent="0.3">
      <c r="A5" s="8"/>
      <c r="B5" s="8"/>
      <c r="C5" s="8"/>
      <c r="D5" s="3"/>
    </row>
    <row r="6" spans="1:5" ht="18.75" x14ac:dyDescent="0.3">
      <c r="A6" s="8" t="s">
        <v>6</v>
      </c>
      <c r="B6" s="9">
        <v>4525</v>
      </c>
      <c r="C6" s="21">
        <v>3559.21</v>
      </c>
      <c r="D6" s="9">
        <f t="shared" ref="D6:D15" si="0">B6-C6</f>
        <v>965.79</v>
      </c>
      <c r="E6" s="27"/>
    </row>
    <row r="7" spans="1:5" ht="18.75" x14ac:dyDescent="0.3">
      <c r="A7" s="8" t="s">
        <v>7</v>
      </c>
      <c r="B7" s="9">
        <v>4319</v>
      </c>
      <c r="C7" s="21">
        <v>3022.39</v>
      </c>
      <c r="D7" s="9">
        <f t="shared" si="0"/>
        <v>1296.6100000000001</v>
      </c>
      <c r="E7" s="27"/>
    </row>
    <row r="8" spans="1:5" ht="18.75" x14ac:dyDescent="0.3">
      <c r="A8" s="8" t="s">
        <v>17</v>
      </c>
      <c r="B8" s="9">
        <v>4020</v>
      </c>
      <c r="C8" s="21">
        <v>5121.49</v>
      </c>
      <c r="D8" s="98">
        <f t="shared" si="0"/>
        <v>-1101.4899999999998</v>
      </c>
      <c r="E8" s="27"/>
    </row>
    <row r="9" spans="1:5" ht="18.75" x14ac:dyDescent="0.3">
      <c r="A9" s="8" t="s">
        <v>19</v>
      </c>
      <c r="B9" s="9">
        <v>4184</v>
      </c>
      <c r="C9" s="21">
        <v>3135.2</v>
      </c>
      <c r="D9" s="9">
        <f t="shared" si="0"/>
        <v>1048.8000000000002</v>
      </c>
      <c r="E9" s="27"/>
    </row>
    <row r="10" spans="1:5" s="17" customFormat="1" ht="18.75" x14ac:dyDescent="0.3">
      <c r="A10" s="8" t="s">
        <v>43</v>
      </c>
      <c r="B10" s="9">
        <v>4060</v>
      </c>
      <c r="C10" s="21">
        <v>3032.43</v>
      </c>
      <c r="D10" s="9">
        <f t="shared" si="0"/>
        <v>1027.5700000000002</v>
      </c>
      <c r="E10" s="27"/>
    </row>
    <row r="11" spans="1:5" s="17" customFormat="1" ht="18.75" x14ac:dyDescent="0.3">
      <c r="A11" s="8" t="s">
        <v>47</v>
      </c>
      <c r="B11" s="9">
        <v>4075</v>
      </c>
      <c r="C11" s="23">
        <v>3490.59</v>
      </c>
      <c r="D11" s="28">
        <f t="shared" si="0"/>
        <v>584.40999999999985</v>
      </c>
      <c r="E11" s="27"/>
    </row>
    <row r="12" spans="1:5" s="17" customFormat="1" ht="18.75" x14ac:dyDescent="0.3">
      <c r="A12" s="8" t="s">
        <v>51</v>
      </c>
      <c r="B12" s="9">
        <v>2401</v>
      </c>
      <c r="C12" s="23">
        <v>3210.38</v>
      </c>
      <c r="D12" s="20">
        <f t="shared" si="0"/>
        <v>-809.38000000000011</v>
      </c>
      <c r="E12" s="27"/>
    </row>
    <row r="13" spans="1:5" s="17" customFormat="1" ht="18.75" x14ac:dyDescent="0.3">
      <c r="A13" s="8" t="s">
        <v>52</v>
      </c>
      <c r="B13" s="9">
        <v>5630.33</v>
      </c>
      <c r="C13" s="23">
        <v>4278.25</v>
      </c>
      <c r="D13" s="28">
        <f t="shared" si="0"/>
        <v>1352.08</v>
      </c>
      <c r="E13" s="27"/>
    </row>
    <row r="14" spans="1:5" s="17" customFormat="1" ht="18.75" x14ac:dyDescent="0.3">
      <c r="A14" s="8" t="s">
        <v>55</v>
      </c>
      <c r="B14" s="9">
        <f>'Estado de Ingr. y Egr.'!I5</f>
        <v>5069.82</v>
      </c>
      <c r="C14" s="23">
        <f>'Estado de Ingr. y Egr.'!I11</f>
        <v>2683.67</v>
      </c>
      <c r="D14" s="28">
        <f t="shared" si="0"/>
        <v>2386.1499999999996</v>
      </c>
      <c r="E14" s="27"/>
    </row>
    <row r="15" spans="1:5" s="17" customFormat="1" ht="18.75" x14ac:dyDescent="0.3">
      <c r="A15" s="8" t="s">
        <v>65</v>
      </c>
      <c r="B15" s="9"/>
      <c r="C15" s="23"/>
      <c r="D15" s="28">
        <f t="shared" si="0"/>
        <v>0</v>
      </c>
      <c r="E15" s="27"/>
    </row>
    <row r="16" spans="1:5" s="17" customFormat="1" ht="18.75" x14ac:dyDescent="0.3">
      <c r="A16" s="8" t="s">
        <v>67</v>
      </c>
      <c r="B16" s="9"/>
      <c r="C16" s="23"/>
      <c r="D16" s="28"/>
      <c r="E16" s="27"/>
    </row>
    <row r="17" spans="1:5" s="17" customFormat="1" ht="18.75" x14ac:dyDescent="0.3">
      <c r="A17" s="8" t="s">
        <v>69</v>
      </c>
      <c r="B17" s="9"/>
      <c r="C17" s="23"/>
      <c r="D17" s="20"/>
      <c r="E17" s="27"/>
    </row>
    <row r="18" spans="1:5" ht="18.75" x14ac:dyDescent="0.3">
      <c r="A18" s="10" t="s">
        <v>1</v>
      </c>
      <c r="B18" s="11">
        <f>SUM(B6:B17)</f>
        <v>38284.15</v>
      </c>
      <c r="C18" s="22">
        <f>SUM(C6:C17)</f>
        <v>31533.61</v>
      </c>
      <c r="D18" s="11">
        <f>SUM(D6:D17)</f>
        <v>6750.54</v>
      </c>
      <c r="E18" s="27"/>
    </row>
    <row r="20" spans="1:5" ht="18.75" x14ac:dyDescent="0.3">
      <c r="A20" s="24"/>
      <c r="C20" s="27"/>
      <c r="D20" s="27"/>
    </row>
  </sheetData>
  <mergeCells count="5">
    <mergeCell ref="A2:D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25" workbookViewId="0">
      <selection activeCell="E20" sqref="E20"/>
    </sheetView>
  </sheetViews>
  <sheetFormatPr baseColWidth="10" defaultRowHeight="15" x14ac:dyDescent="0.25"/>
  <cols>
    <col min="1" max="1" width="12.28515625" customWidth="1"/>
    <col min="2" max="2" width="11.140625" customWidth="1"/>
    <col min="3" max="3" width="25.42578125" customWidth="1"/>
    <col min="4" max="4" width="48.5703125" customWidth="1"/>
    <col min="5" max="5" width="14.42578125" customWidth="1"/>
    <col min="6" max="6" width="2.5703125" customWidth="1"/>
    <col min="7" max="7" width="16.7109375" customWidth="1"/>
    <col min="8" max="8" width="13.140625" style="17" customWidth="1"/>
  </cols>
  <sheetData>
    <row r="1" spans="1:9" ht="17.25" x14ac:dyDescent="0.3">
      <c r="A1" s="111"/>
      <c r="B1" s="111"/>
      <c r="C1" s="111"/>
      <c r="D1" s="111"/>
      <c r="E1" s="111"/>
    </row>
    <row r="2" spans="1:9" ht="19.5" thickBot="1" x14ac:dyDescent="0.35">
      <c r="A2" s="112" t="s">
        <v>38</v>
      </c>
      <c r="B2" s="112"/>
      <c r="C2" s="112"/>
      <c r="D2" s="112"/>
      <c r="E2" s="112"/>
      <c r="G2" s="50" t="s">
        <v>48</v>
      </c>
      <c r="H2" s="50"/>
    </row>
    <row r="3" spans="1:9" ht="19.5" customHeight="1" x14ac:dyDescent="0.25">
      <c r="A3" s="113" t="s">
        <v>97</v>
      </c>
      <c r="B3" s="113"/>
      <c r="C3" s="113"/>
      <c r="D3" s="113"/>
      <c r="E3" s="113"/>
      <c r="G3" s="48" t="s">
        <v>49</v>
      </c>
      <c r="H3" s="49" t="s">
        <v>54</v>
      </c>
    </row>
    <row r="4" spans="1:9" ht="30.75" customHeight="1" x14ac:dyDescent="0.25">
      <c r="A4" s="113"/>
      <c r="B4" s="113"/>
      <c r="C4" s="113"/>
      <c r="D4" s="113"/>
      <c r="E4" s="113"/>
      <c r="G4" s="76"/>
      <c r="H4" s="85">
        <v>2.68</v>
      </c>
      <c r="I4" s="29"/>
    </row>
    <row r="5" spans="1:9" ht="30" customHeight="1" x14ac:dyDescent="0.25">
      <c r="A5" s="80" t="s">
        <v>39</v>
      </c>
      <c r="B5" s="81" t="s">
        <v>72</v>
      </c>
      <c r="C5" s="80" t="s">
        <v>40</v>
      </c>
      <c r="D5" s="80" t="s">
        <v>41</v>
      </c>
      <c r="E5" s="80" t="s">
        <v>0</v>
      </c>
      <c r="F5" s="47"/>
      <c r="G5" s="76"/>
      <c r="H5" s="76">
        <v>5</v>
      </c>
      <c r="I5" s="67"/>
    </row>
    <row r="6" spans="1:9" ht="33" customHeight="1" x14ac:dyDescent="0.25">
      <c r="A6" s="82">
        <v>44075</v>
      </c>
      <c r="B6" s="83">
        <v>116</v>
      </c>
      <c r="C6" s="84" t="s">
        <v>98</v>
      </c>
      <c r="D6" s="84" t="s">
        <v>99</v>
      </c>
      <c r="E6" s="85">
        <v>8</v>
      </c>
      <c r="G6" s="76">
        <v>0</v>
      </c>
      <c r="H6" s="85">
        <v>14</v>
      </c>
      <c r="I6" s="67"/>
    </row>
    <row r="7" spans="1:9" ht="22.5" customHeight="1" x14ac:dyDescent="0.25">
      <c r="A7" s="82">
        <v>44075</v>
      </c>
      <c r="B7" s="83">
        <v>836</v>
      </c>
      <c r="C7" s="84" t="s">
        <v>100</v>
      </c>
      <c r="D7" s="84" t="s">
        <v>101</v>
      </c>
      <c r="E7" s="85">
        <v>4.8</v>
      </c>
      <c r="G7" s="78">
        <f>SUM(G4:G6)</f>
        <v>0</v>
      </c>
      <c r="H7" s="78">
        <f>SUM(H4:H6)</f>
        <v>21.68</v>
      </c>
      <c r="I7" s="67"/>
    </row>
    <row r="8" spans="1:9" ht="57.75" x14ac:dyDescent="0.25">
      <c r="A8" s="82">
        <v>44078</v>
      </c>
      <c r="B8" s="83">
        <v>335</v>
      </c>
      <c r="C8" s="84" t="s">
        <v>74</v>
      </c>
      <c r="D8" s="84" t="s">
        <v>102</v>
      </c>
      <c r="E8" s="85">
        <v>0.48</v>
      </c>
      <c r="G8" s="67"/>
      <c r="H8" s="79"/>
      <c r="I8" s="67"/>
    </row>
    <row r="9" spans="1:9" ht="22.5" customHeight="1" x14ac:dyDescent="0.25">
      <c r="A9" s="82">
        <v>44078</v>
      </c>
      <c r="B9" s="83">
        <v>136978</v>
      </c>
      <c r="C9" s="84" t="s">
        <v>80</v>
      </c>
      <c r="D9" s="84" t="s">
        <v>103</v>
      </c>
      <c r="E9" s="85">
        <v>10.09</v>
      </c>
      <c r="G9" s="67"/>
      <c r="H9" s="72"/>
      <c r="I9" s="67"/>
    </row>
    <row r="10" spans="1:9" ht="46.5" customHeight="1" x14ac:dyDescent="0.25">
      <c r="A10" s="82">
        <v>44078</v>
      </c>
      <c r="B10" s="83" t="s">
        <v>104</v>
      </c>
      <c r="C10" s="84" t="s">
        <v>105</v>
      </c>
      <c r="D10" s="84" t="s">
        <v>106</v>
      </c>
      <c r="E10" s="85">
        <v>2.8</v>
      </c>
      <c r="G10" s="67"/>
      <c r="H10" s="72"/>
    </row>
    <row r="11" spans="1:9" ht="43.5" x14ac:dyDescent="0.25">
      <c r="A11" s="82">
        <v>44078</v>
      </c>
      <c r="B11" s="83">
        <v>271</v>
      </c>
      <c r="C11" s="84" t="s">
        <v>107</v>
      </c>
      <c r="D11" s="84" t="s">
        <v>108</v>
      </c>
      <c r="E11" s="85">
        <v>10</v>
      </c>
      <c r="G11" s="29"/>
      <c r="H11" s="71"/>
    </row>
    <row r="12" spans="1:9" ht="28.5" customHeight="1" x14ac:dyDescent="0.25">
      <c r="A12" s="82">
        <v>44078</v>
      </c>
      <c r="B12" s="83" t="s">
        <v>104</v>
      </c>
      <c r="C12" s="84" t="s">
        <v>105</v>
      </c>
      <c r="D12" s="84" t="s">
        <v>109</v>
      </c>
      <c r="E12" s="85">
        <v>2.2200000000000002</v>
      </c>
    </row>
    <row r="13" spans="1:9" ht="43.5" x14ac:dyDescent="0.25">
      <c r="A13" s="82">
        <v>44083</v>
      </c>
      <c r="B13" s="83" t="s">
        <v>104</v>
      </c>
      <c r="C13" s="84" t="s">
        <v>105</v>
      </c>
      <c r="D13" s="84" t="s">
        <v>110</v>
      </c>
      <c r="E13" s="85">
        <v>4.01</v>
      </c>
      <c r="G13" s="29"/>
      <c r="H13" s="71"/>
      <c r="I13" s="29"/>
    </row>
    <row r="14" spans="1:9" ht="27.75" customHeight="1" x14ac:dyDescent="0.25">
      <c r="A14" s="82">
        <v>44083</v>
      </c>
      <c r="B14" s="83">
        <v>303</v>
      </c>
      <c r="C14" s="84" t="s">
        <v>111</v>
      </c>
      <c r="D14" s="84" t="s">
        <v>112</v>
      </c>
      <c r="E14" s="85">
        <v>11.06</v>
      </c>
    </row>
    <row r="15" spans="1:9" x14ac:dyDescent="0.25">
      <c r="A15" s="82">
        <v>44085</v>
      </c>
      <c r="B15" s="83">
        <v>1134</v>
      </c>
      <c r="C15" s="84" t="s">
        <v>100</v>
      </c>
      <c r="D15" s="84" t="s">
        <v>101</v>
      </c>
      <c r="E15" s="85">
        <v>2.4</v>
      </c>
    </row>
    <row r="16" spans="1:9" ht="43.5" x14ac:dyDescent="0.25">
      <c r="A16" s="82">
        <v>44085</v>
      </c>
      <c r="B16" s="83" t="s">
        <v>81</v>
      </c>
      <c r="C16" s="84" t="s">
        <v>113</v>
      </c>
      <c r="D16" s="84" t="s">
        <v>114</v>
      </c>
      <c r="E16" s="85">
        <v>23.98</v>
      </c>
    </row>
    <row r="17" spans="1:5" ht="29.25" x14ac:dyDescent="0.25">
      <c r="A17" s="82">
        <v>44088</v>
      </c>
      <c r="B17" s="83">
        <v>336</v>
      </c>
      <c r="C17" s="84" t="s">
        <v>74</v>
      </c>
      <c r="D17" s="84" t="s">
        <v>115</v>
      </c>
      <c r="E17" s="85">
        <v>10</v>
      </c>
    </row>
    <row r="18" spans="1:5" ht="52.5" customHeight="1" x14ac:dyDescent="0.25">
      <c r="A18" s="82">
        <v>44088</v>
      </c>
      <c r="B18" s="83" t="s">
        <v>104</v>
      </c>
      <c r="C18" s="84" t="s">
        <v>105</v>
      </c>
      <c r="D18" s="84" t="s">
        <v>116</v>
      </c>
      <c r="E18" s="85">
        <v>6.14</v>
      </c>
    </row>
    <row r="19" spans="1:5" ht="29.25" x14ac:dyDescent="0.25">
      <c r="A19" s="82">
        <v>44088</v>
      </c>
      <c r="B19" s="83" t="s">
        <v>104</v>
      </c>
      <c r="C19" s="84" t="s">
        <v>105</v>
      </c>
      <c r="D19" s="84" t="s">
        <v>117</v>
      </c>
      <c r="E19" s="85">
        <v>3.86</v>
      </c>
    </row>
    <row r="20" spans="1:5" ht="43.5" x14ac:dyDescent="0.25">
      <c r="A20" s="82">
        <v>44090</v>
      </c>
      <c r="B20" s="83" t="s">
        <v>81</v>
      </c>
      <c r="C20" s="84" t="s">
        <v>118</v>
      </c>
      <c r="D20" s="84" t="s">
        <v>119</v>
      </c>
      <c r="E20" s="76">
        <v>2.68</v>
      </c>
    </row>
    <row r="21" spans="1:5" ht="17.25" customHeight="1" x14ac:dyDescent="0.25">
      <c r="A21" s="82">
        <v>44090</v>
      </c>
      <c r="B21" s="83">
        <v>2544</v>
      </c>
      <c r="C21" s="84" t="s">
        <v>120</v>
      </c>
      <c r="D21" s="84" t="s">
        <v>121</v>
      </c>
      <c r="E21" s="85">
        <v>18.98</v>
      </c>
    </row>
    <row r="22" spans="1:5" ht="29.25" x14ac:dyDescent="0.25">
      <c r="A22" s="82">
        <v>44092</v>
      </c>
      <c r="B22" s="83">
        <v>1436</v>
      </c>
      <c r="C22" s="84" t="s">
        <v>122</v>
      </c>
      <c r="D22" s="84" t="s">
        <v>123</v>
      </c>
      <c r="E22" s="85">
        <v>29.99</v>
      </c>
    </row>
    <row r="23" spans="1:5" ht="43.5" x14ac:dyDescent="0.25">
      <c r="A23" s="82">
        <v>44096</v>
      </c>
      <c r="B23" s="83">
        <v>404378</v>
      </c>
      <c r="C23" s="84" t="s">
        <v>124</v>
      </c>
      <c r="D23" s="84" t="s">
        <v>125</v>
      </c>
      <c r="E23" s="85">
        <v>16.329999999999998</v>
      </c>
    </row>
    <row r="24" spans="1:5" ht="60" customHeight="1" x14ac:dyDescent="0.25">
      <c r="A24" s="82">
        <v>44100</v>
      </c>
      <c r="B24" s="83" t="s">
        <v>81</v>
      </c>
      <c r="C24" s="84" t="s">
        <v>118</v>
      </c>
      <c r="D24" s="84" t="s">
        <v>126</v>
      </c>
      <c r="E24" s="85">
        <v>4.16</v>
      </c>
    </row>
    <row r="25" spans="1:5" ht="43.5" x14ac:dyDescent="0.25">
      <c r="A25" s="82">
        <v>44100</v>
      </c>
      <c r="B25" s="83" t="s">
        <v>81</v>
      </c>
      <c r="C25" s="84" t="s">
        <v>118</v>
      </c>
      <c r="D25" s="84" t="s">
        <v>127</v>
      </c>
      <c r="E25" s="85">
        <v>2.54</v>
      </c>
    </row>
    <row r="26" spans="1:5" ht="43.5" x14ac:dyDescent="0.25">
      <c r="A26" s="82">
        <v>44100</v>
      </c>
      <c r="B26" s="83" t="s">
        <v>81</v>
      </c>
      <c r="C26" s="84" t="s">
        <v>118</v>
      </c>
      <c r="D26" s="84" t="s">
        <v>128</v>
      </c>
      <c r="E26" s="85">
        <v>4.04</v>
      </c>
    </row>
    <row r="27" spans="1:5" ht="43.5" x14ac:dyDescent="0.25">
      <c r="A27" s="82">
        <v>44100</v>
      </c>
      <c r="B27" s="83">
        <v>337</v>
      </c>
      <c r="C27" s="84" t="s">
        <v>74</v>
      </c>
      <c r="D27" s="84" t="s">
        <v>129</v>
      </c>
      <c r="E27" s="76">
        <v>5</v>
      </c>
    </row>
    <row r="28" spans="1:5" ht="57.75" x14ac:dyDescent="0.25">
      <c r="A28" s="82">
        <v>44102</v>
      </c>
      <c r="B28" s="83">
        <v>338</v>
      </c>
      <c r="C28" s="84" t="s">
        <v>74</v>
      </c>
      <c r="D28" s="84" t="s">
        <v>130</v>
      </c>
      <c r="E28" s="85">
        <v>14</v>
      </c>
    </row>
    <row r="29" spans="1:5" x14ac:dyDescent="0.25">
      <c r="A29" s="82">
        <v>44103</v>
      </c>
      <c r="B29" s="83">
        <v>2616</v>
      </c>
      <c r="C29" s="84" t="s">
        <v>120</v>
      </c>
      <c r="D29" s="84" t="s">
        <v>131</v>
      </c>
      <c r="E29" s="85">
        <v>7.59</v>
      </c>
    </row>
    <row r="30" spans="1:5" x14ac:dyDescent="0.25">
      <c r="A30" s="82" t="s">
        <v>83</v>
      </c>
      <c r="B30" s="87"/>
      <c r="C30" s="84"/>
      <c r="D30" s="86"/>
      <c r="E30" s="78">
        <f>SUM(E6:E29)</f>
        <v>205.14999999999998</v>
      </c>
    </row>
    <row r="32" spans="1:5" x14ac:dyDescent="0.25">
      <c r="A32" s="17" t="s">
        <v>86</v>
      </c>
      <c r="B32" s="17"/>
      <c r="C32" s="88" t="s">
        <v>132</v>
      </c>
      <c r="D32" s="89"/>
      <c r="E32" s="90">
        <v>44.85</v>
      </c>
    </row>
    <row r="33" spans="1:5" x14ac:dyDescent="0.25">
      <c r="A33" s="17"/>
      <c r="B33" s="17"/>
      <c r="C33" s="88"/>
      <c r="D33" s="89"/>
      <c r="E33" s="90"/>
    </row>
    <row r="34" spans="1:5" x14ac:dyDescent="0.25">
      <c r="A34" s="17"/>
      <c r="B34" s="17"/>
      <c r="C34" s="17"/>
      <c r="D34" s="89"/>
      <c r="E34" s="89"/>
    </row>
    <row r="35" spans="1:5" x14ac:dyDescent="0.25">
      <c r="A35" s="91" t="s">
        <v>133</v>
      </c>
      <c r="B35" s="91"/>
      <c r="C35" s="91"/>
      <c r="D35" s="92"/>
      <c r="E35" s="89"/>
    </row>
    <row r="36" spans="1:5" x14ac:dyDescent="0.25">
      <c r="A36" s="93">
        <v>250</v>
      </c>
      <c r="B36" s="17"/>
      <c r="C36" s="17"/>
      <c r="D36" s="89"/>
      <c r="E36" s="89"/>
    </row>
    <row r="37" spans="1:5" s="17" customFormat="1" x14ac:dyDescent="0.25">
      <c r="A37" s="93"/>
      <c r="D37" s="89"/>
      <c r="E37" s="89"/>
    </row>
    <row r="38" spans="1:5" x14ac:dyDescent="0.25">
      <c r="A38" s="17"/>
      <c r="B38" s="17"/>
      <c r="C38" s="17"/>
      <c r="D38" s="89"/>
      <c r="E38" s="89"/>
    </row>
    <row r="39" spans="1:5" x14ac:dyDescent="0.25">
      <c r="A39" s="17"/>
      <c r="B39" s="17"/>
      <c r="C39" s="17"/>
      <c r="D39" s="17"/>
      <c r="E39" s="17"/>
    </row>
    <row r="40" spans="1:5" x14ac:dyDescent="0.25">
      <c r="A40" s="17"/>
      <c r="B40" s="94"/>
      <c r="C40" s="17" t="s">
        <v>87</v>
      </c>
      <c r="D40" s="17" t="s">
        <v>88</v>
      </c>
      <c r="E40" s="17"/>
    </row>
    <row r="41" spans="1:5" x14ac:dyDescent="0.25">
      <c r="A41" s="95" t="s">
        <v>89</v>
      </c>
      <c r="B41" s="17"/>
      <c r="C41" s="96" t="s">
        <v>90</v>
      </c>
      <c r="D41" s="96" t="s">
        <v>91</v>
      </c>
      <c r="E41" s="17"/>
    </row>
    <row r="42" spans="1:5" x14ac:dyDescent="0.25">
      <c r="A42" s="17" t="s">
        <v>92</v>
      </c>
      <c r="B42" s="17"/>
      <c r="C42" s="96" t="s">
        <v>93</v>
      </c>
      <c r="D42" s="96" t="s">
        <v>94</v>
      </c>
      <c r="E42" s="17"/>
    </row>
  </sheetData>
  <mergeCells count="3">
    <mergeCell ref="A1:E1"/>
    <mergeCell ref="A2:E2"/>
    <mergeCell ref="A3:E4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="87" workbookViewId="0">
      <selection activeCell="B12" sqref="B12"/>
    </sheetView>
  </sheetViews>
  <sheetFormatPr baseColWidth="10" defaultRowHeight="15" x14ac:dyDescent="0.25"/>
  <cols>
    <col min="1" max="1" width="19.85546875" customWidth="1"/>
    <col min="2" max="2" width="16" customWidth="1"/>
    <col min="3" max="3" width="12.140625" customWidth="1"/>
  </cols>
  <sheetData>
    <row r="2" spans="1:3" ht="21" x14ac:dyDescent="0.35">
      <c r="A2" s="12" t="s">
        <v>2</v>
      </c>
      <c r="B2" s="12" t="s">
        <v>0</v>
      </c>
      <c r="C2" s="7"/>
    </row>
    <row r="3" spans="1:3" ht="21" x14ac:dyDescent="0.35">
      <c r="A3" s="2" t="s">
        <v>3</v>
      </c>
      <c r="B3" s="13">
        <v>311.89</v>
      </c>
      <c r="C3" s="6"/>
    </row>
    <row r="4" spans="1:3" ht="21" x14ac:dyDescent="0.35">
      <c r="A4" s="2" t="s">
        <v>4</v>
      </c>
      <c r="B4" s="13">
        <v>349.22</v>
      </c>
      <c r="C4" s="6"/>
    </row>
    <row r="5" spans="1:3" ht="21" x14ac:dyDescent="0.35">
      <c r="A5" s="2" t="s">
        <v>16</v>
      </c>
      <c r="B5" s="13">
        <v>351.44</v>
      </c>
      <c r="C5" s="6"/>
    </row>
    <row r="6" spans="1:3" ht="21" x14ac:dyDescent="0.35">
      <c r="A6" s="2" t="s">
        <v>18</v>
      </c>
      <c r="B6" s="13">
        <v>106.23</v>
      </c>
      <c r="C6" s="6"/>
    </row>
    <row r="7" spans="1:3" s="17" customFormat="1" ht="21" x14ac:dyDescent="0.35">
      <c r="A7" s="2" t="s">
        <v>42</v>
      </c>
      <c r="B7" s="13">
        <v>105.59</v>
      </c>
      <c r="C7" s="6"/>
    </row>
    <row r="8" spans="1:3" s="17" customFormat="1" ht="21" x14ac:dyDescent="0.35">
      <c r="A8" s="2" t="s">
        <v>46</v>
      </c>
      <c r="B8" s="13">
        <v>140.96</v>
      </c>
      <c r="C8" s="6"/>
    </row>
    <row r="9" spans="1:3" s="17" customFormat="1" ht="21" x14ac:dyDescent="0.35">
      <c r="A9" s="2" t="s">
        <v>50</v>
      </c>
      <c r="B9" s="13">
        <v>250</v>
      </c>
      <c r="C9" s="6"/>
    </row>
    <row r="10" spans="1:3" s="17" customFormat="1" ht="21" x14ac:dyDescent="0.35">
      <c r="A10" s="2" t="s">
        <v>53</v>
      </c>
      <c r="B10" s="13">
        <v>245.18</v>
      </c>
      <c r="C10" s="6"/>
    </row>
    <row r="11" spans="1:3" s="17" customFormat="1" ht="21" x14ac:dyDescent="0.35">
      <c r="A11" s="2" t="s">
        <v>56</v>
      </c>
      <c r="B11" s="13">
        <v>205.15</v>
      </c>
      <c r="C11" s="6"/>
    </row>
    <row r="12" spans="1:3" s="17" customFormat="1" ht="21" x14ac:dyDescent="0.35">
      <c r="A12" s="2" t="s">
        <v>66</v>
      </c>
      <c r="B12" s="13"/>
      <c r="C12" s="6"/>
    </row>
    <row r="13" spans="1:3" s="17" customFormat="1" ht="21" x14ac:dyDescent="0.35">
      <c r="A13" s="2" t="s">
        <v>68</v>
      </c>
      <c r="B13" s="13"/>
      <c r="C13" s="6"/>
    </row>
    <row r="14" spans="1:3" s="17" customFormat="1" ht="21" x14ac:dyDescent="0.35">
      <c r="A14" s="2" t="s">
        <v>70</v>
      </c>
      <c r="B14" s="13"/>
      <c r="C14" s="6"/>
    </row>
    <row r="15" spans="1:3" ht="21" x14ac:dyDescent="0.35">
      <c r="A15" s="2" t="s">
        <v>12</v>
      </c>
      <c r="B15" s="14">
        <f>SUM(B3:B14)</f>
        <v>2065.66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B12" sqref="B12"/>
    </sheetView>
  </sheetViews>
  <sheetFormatPr baseColWidth="10" defaultRowHeight="15" x14ac:dyDescent="0.25"/>
  <cols>
    <col min="1" max="1" width="15.42578125" customWidth="1"/>
    <col min="2" max="2" width="12.7109375" customWidth="1"/>
    <col min="6" max="6" width="16.42578125" customWidth="1"/>
    <col min="12" max="12" width="12.140625" bestFit="1" customWidth="1"/>
  </cols>
  <sheetData>
    <row r="2" spans="1:2" ht="21" x14ac:dyDescent="0.35">
      <c r="A2" s="15" t="s">
        <v>5</v>
      </c>
      <c r="B2" s="15" t="s">
        <v>1</v>
      </c>
    </row>
    <row r="3" spans="1:2" ht="21" x14ac:dyDescent="0.35">
      <c r="A3" s="2" t="s">
        <v>10</v>
      </c>
      <c r="B3" s="69">
        <v>525</v>
      </c>
    </row>
    <row r="4" spans="1:2" ht="21" x14ac:dyDescent="0.35">
      <c r="A4" s="2" t="s">
        <v>11</v>
      </c>
      <c r="B4" s="69">
        <f>118+73+128</f>
        <v>319</v>
      </c>
    </row>
    <row r="5" spans="1:2" ht="21" x14ac:dyDescent="0.35">
      <c r="A5" s="2" t="s">
        <v>17</v>
      </c>
      <c r="B5" s="69">
        <v>20</v>
      </c>
    </row>
    <row r="6" spans="1:2" ht="21" x14ac:dyDescent="0.35">
      <c r="A6" s="2" t="s">
        <v>19</v>
      </c>
      <c r="B6" s="69">
        <v>184</v>
      </c>
    </row>
    <row r="7" spans="1:2" s="17" customFormat="1" ht="21" x14ac:dyDescent="0.35">
      <c r="A7" s="2" t="s">
        <v>43</v>
      </c>
      <c r="B7" s="69">
        <v>60</v>
      </c>
    </row>
    <row r="8" spans="1:2" s="17" customFormat="1" ht="21" x14ac:dyDescent="0.35">
      <c r="A8" s="2" t="s">
        <v>45</v>
      </c>
      <c r="B8" s="69">
        <v>75</v>
      </c>
    </row>
    <row r="9" spans="1:2" s="17" customFormat="1" ht="21" x14ac:dyDescent="0.35">
      <c r="A9" s="2" t="s">
        <v>51</v>
      </c>
      <c r="B9" s="69">
        <v>401</v>
      </c>
    </row>
    <row r="10" spans="1:2" s="17" customFormat="1" ht="21" x14ac:dyDescent="0.35">
      <c r="A10" s="2" t="s">
        <v>52</v>
      </c>
      <c r="B10" s="69">
        <v>312</v>
      </c>
    </row>
    <row r="11" spans="1:2" s="17" customFormat="1" ht="21" x14ac:dyDescent="0.35">
      <c r="A11" s="2" t="s">
        <v>55</v>
      </c>
      <c r="B11" s="69">
        <v>269.82</v>
      </c>
    </row>
    <row r="12" spans="1:2" s="17" customFormat="1" ht="21" x14ac:dyDescent="0.35">
      <c r="A12" s="2" t="s">
        <v>65</v>
      </c>
      <c r="B12" s="69"/>
    </row>
    <row r="13" spans="1:2" s="17" customFormat="1" ht="21" x14ac:dyDescent="0.35">
      <c r="A13" s="2" t="s">
        <v>67</v>
      </c>
      <c r="B13" s="69"/>
    </row>
    <row r="14" spans="1:2" s="17" customFormat="1" ht="21" x14ac:dyDescent="0.35">
      <c r="A14" s="2" t="s">
        <v>69</v>
      </c>
      <c r="B14" s="69"/>
    </row>
    <row r="15" spans="1:2" ht="21" x14ac:dyDescent="0.35">
      <c r="A15" s="2" t="s">
        <v>12</v>
      </c>
      <c r="B15" s="70">
        <f>SUM(B3:B14)</f>
        <v>2165.8200000000002</v>
      </c>
    </row>
    <row r="31" spans="2:2" ht="21" x14ac:dyDescent="0.35">
      <c r="B31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C17" sqref="C17"/>
    </sheetView>
  </sheetViews>
  <sheetFormatPr baseColWidth="10" defaultRowHeight="15" x14ac:dyDescent="0.25"/>
  <cols>
    <col min="1" max="1" width="50.7109375" customWidth="1"/>
    <col min="2" max="2" width="12.7109375" bestFit="1" customWidth="1"/>
    <col min="4" max="4" width="14.5703125" customWidth="1"/>
  </cols>
  <sheetData>
    <row r="2" spans="1:5" ht="18.75" x14ac:dyDescent="0.3">
      <c r="A2" s="16" t="s">
        <v>8</v>
      </c>
    </row>
    <row r="3" spans="1:5" ht="18.75" x14ac:dyDescent="0.3">
      <c r="A3" s="1"/>
    </row>
    <row r="4" spans="1:5" ht="18.75" x14ac:dyDescent="0.3">
      <c r="A4" s="1" t="s">
        <v>9</v>
      </c>
    </row>
    <row r="5" spans="1:5" ht="18.75" x14ac:dyDescent="0.3">
      <c r="A5" s="1" t="s">
        <v>82</v>
      </c>
      <c r="B5" s="25">
        <v>34806.639999999999</v>
      </c>
    </row>
    <row r="6" spans="1:5" ht="18.75" x14ac:dyDescent="0.3">
      <c r="A6" s="1" t="s">
        <v>134</v>
      </c>
      <c r="B6" s="25">
        <v>37611.339999999997</v>
      </c>
    </row>
    <row r="7" spans="1:5" ht="18.75" x14ac:dyDescent="0.3">
      <c r="A7" s="4" t="s">
        <v>44</v>
      </c>
      <c r="B7" s="26">
        <v>37611.339999999997</v>
      </c>
    </row>
    <row r="9" spans="1:5" ht="18.75" x14ac:dyDescent="0.3">
      <c r="A9" s="1"/>
      <c r="E9" s="19"/>
    </row>
    <row r="10" spans="1:5" ht="18.75" x14ac:dyDescent="0.3">
      <c r="A10" s="1"/>
    </row>
    <row r="11" spans="1:5" ht="18.75" x14ac:dyDescent="0.3">
      <c r="A11" s="1"/>
      <c r="B11" s="19"/>
    </row>
    <row r="12" spans="1:5" ht="18.75" x14ac:dyDescent="0.3">
      <c r="A12" s="1"/>
    </row>
    <row r="14" spans="1:5" x14ac:dyDescent="0.25">
      <c r="A14" t="s">
        <v>135</v>
      </c>
    </row>
  </sheetData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Ingr. y Egr.</vt:lpstr>
      <vt:lpstr>Histor. Ingresos y Egresos</vt:lpstr>
      <vt:lpstr>Caja Chica </vt:lpstr>
      <vt:lpstr>Historico Caja Chica</vt:lpstr>
      <vt:lpstr>Memb. Socios</vt:lpstr>
      <vt:lpstr>Estado de Cuenta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pc</cp:lastModifiedBy>
  <cp:lastPrinted>2019-10-08T19:49:25Z</cp:lastPrinted>
  <dcterms:created xsi:type="dcterms:W3CDTF">2016-01-18T19:16:25Z</dcterms:created>
  <dcterms:modified xsi:type="dcterms:W3CDTF">2020-10-27T19:35:49Z</dcterms:modified>
</cp:coreProperties>
</file>